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Holmans\Ice Cream Cart\"/>
    </mc:Choice>
  </mc:AlternateContent>
  <xr:revisionPtr revIDLastSave="135" documentId="8_{9254B165-DD68-2543-ACCB-39520672593E}" xr6:coauthVersionLast="45" xr6:coauthVersionMax="45" xr10:uidLastSave="{A43A26BB-9DBE-4DEF-9752-76724E755D27}"/>
  <bookViews>
    <workbookView xWindow="20370" yWindow="-120" windowWidth="29040" windowHeight="16440" xr2:uid="{339DF3F6-1163-4E91-A7F6-55E0154C87B8}"/>
  </bookViews>
  <sheets>
    <sheet name="Sheet2" sheetId="2" r:id="rId1"/>
  </sheets>
  <definedNames>
    <definedName name="_xlnm.Print_Area" localSheetId="0">Sheet2!$A$1:$G$39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23" i="2" l="1"/>
  <c r="C24" i="2"/>
  <c r="C28" i="2"/>
  <c r="C25" i="2"/>
  <c r="C26" i="2" l="1"/>
  <c r="C29" i="2" l="1"/>
  <c r="C30" i="2" s="1"/>
  <c r="C31" i="2" s="1"/>
</calcChain>
</file>

<file path=xl/sharedStrings.xml><?xml version="1.0" encoding="utf-8"?>
<sst xmlns="http://schemas.openxmlformats.org/spreadsheetml/2006/main" count="69" uniqueCount="69">
  <si>
    <t>Date</t>
  </si>
  <si>
    <t>Extra Hours</t>
  </si>
  <si>
    <t>Yes</t>
  </si>
  <si>
    <t>No</t>
  </si>
  <si>
    <t>Basic Cost</t>
  </si>
  <si>
    <t>Travel Cost</t>
  </si>
  <si>
    <t>Extra Staff</t>
  </si>
  <si>
    <t>Sub Total</t>
  </si>
  <si>
    <t>HST</t>
  </si>
  <si>
    <t>Total Catering Fee</t>
  </si>
  <si>
    <t>Extra Flavour Fee</t>
  </si>
  <si>
    <t>Flavour 1</t>
  </si>
  <si>
    <t>Flavour 2</t>
  </si>
  <si>
    <t>Flavour 3</t>
  </si>
  <si>
    <t>Flavour 4</t>
  </si>
  <si>
    <t>Flavour 5</t>
  </si>
  <si>
    <t>Flavour 6</t>
  </si>
  <si>
    <t>Flavour 7</t>
  </si>
  <si>
    <t>Flavour 8</t>
  </si>
  <si>
    <t>Flavour 9</t>
  </si>
  <si>
    <t>Chocolate</t>
  </si>
  <si>
    <t>Salted Caramel</t>
  </si>
  <si>
    <t>Vanilla</t>
  </si>
  <si>
    <t>Cookies and Cream</t>
  </si>
  <si>
    <t>Strawberries and Cream</t>
  </si>
  <si>
    <t>Maple Walnut</t>
  </si>
  <si>
    <t>Butter Pecan</t>
  </si>
  <si>
    <t>Lemon Curd Blueberry</t>
  </si>
  <si>
    <t>Keylime Pie</t>
  </si>
  <si>
    <t>Strawberry Sorbet</t>
  </si>
  <si>
    <t>Mango Sorbet</t>
  </si>
  <si>
    <t>Butterscotch Ripple</t>
  </si>
  <si>
    <t>HoneyComb Crunch</t>
  </si>
  <si>
    <t>Chocolate Peanut Butter Swirl</t>
  </si>
  <si>
    <t>Orange Pineapple</t>
  </si>
  <si>
    <t>Birthday Cake</t>
  </si>
  <si>
    <t>Holman's Ice Cream Parlour</t>
  </si>
  <si>
    <t>Flavour Choices</t>
  </si>
  <si>
    <t>We will have equal amounts of each flavour</t>
  </si>
  <si>
    <t xml:space="preserve"> so double( or triple up on a favourite)</t>
  </si>
  <si>
    <t>Salted Caramel Crunch</t>
  </si>
  <si>
    <t>Peppermint Patty</t>
  </si>
  <si>
    <t>Name:</t>
  </si>
  <si>
    <t>Event Name:</t>
  </si>
  <si>
    <t>Small (2 Scoops)</t>
  </si>
  <si>
    <t>Medium (3 Scoops)</t>
  </si>
  <si>
    <t>Large (4 Scoops)</t>
  </si>
  <si>
    <t>Address of Event:</t>
  </si>
  <si>
    <t>Mobile Ice Cream Service Estimate Sheet</t>
  </si>
  <si>
    <t>Turtle</t>
  </si>
  <si>
    <t>I understand that this is an estimate for a request for Holman's Ice Cream catering and does not establish a contract</t>
  </si>
  <si>
    <t>Email Address</t>
  </si>
  <si>
    <t>Phone Number</t>
  </si>
  <si>
    <t>Set-up/Tear Down  Fee</t>
  </si>
  <si>
    <t>Generator Cost</t>
  </si>
  <si>
    <t>for services.   Once reviewed by Holman's a catering and dates are available, a contract will follow</t>
  </si>
  <si>
    <t>Date of Event:</t>
  </si>
  <si>
    <t>Time of Event:</t>
  </si>
  <si>
    <t>How many people (Min 50)?</t>
  </si>
  <si>
    <t>Would you like small, medium, large scoops, or sundaes per person?</t>
  </si>
  <si>
    <t>Turtle Sundae</t>
  </si>
  <si>
    <t>Classic Sundae</t>
  </si>
  <si>
    <t>Brownie a la Mode</t>
  </si>
  <si>
    <t>Will electricity be available?</t>
  </si>
  <si>
    <t>How many KM from Holman's (286 Fitzroy Street, Summerside)?</t>
  </si>
  <si>
    <t>How many hours do you require us on site (one hour included/50 people)?</t>
  </si>
  <si>
    <t>We are able to scoop 100 cones/hour, do you need faster (if yes, we require additional staff)?</t>
  </si>
  <si>
    <t>Number of Flavours Requested (1 free choices for every 25 guests) (Extra Charge for Sugar Free)?</t>
  </si>
  <si>
    <t>Digital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</si>
</sst>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Border="1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/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5" fontId="0" fillId="2" borderId="4" xfId="0" applyNumberForma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A4FA-13FC-4B73-BF92-A621E095FD50}">
  <dimension ref="A1:P39"/>
  <sheetViews>
    <sheetView showGridLines="0" tabSelected="1" zoomScale="130" zoomScaleNormal="130" workbookViewId="0">
      <selection activeCell="F13" sqref="F13:F14"/>
    </sheetView>
  </sheetViews>
  <sheetFormatPr defaultColWidth="0" defaultRowHeight="15" zeroHeight="1" x14ac:dyDescent="0.25"/>
  <cols>
    <col min="1" max="1" width="3.85546875" style="4" customWidth="1"/>
    <col min="2" max="2" width="24.42578125" style="4" customWidth="1"/>
    <col min="3" max="3" width="17.42578125" customWidth="1"/>
    <col min="4" max="4" width="27.140625" customWidth="1"/>
    <col min="5" max="5" width="16.85546875" style="1" customWidth="1"/>
    <col min="6" max="6" width="30" style="4" customWidth="1"/>
    <col min="7" max="7" width="3.7109375" style="4" customWidth="1"/>
    <col min="8" max="11" width="9.140625" style="4" hidden="1"/>
    <col min="12" max="12" width="12.42578125" style="4" hidden="1"/>
    <col min="13" max="13" width="18.140625" style="4" hidden="1"/>
    <col min="14" max="14" width="4" style="4" hidden="1"/>
    <col min="15" max="15" width="2" style="4" hidden="1"/>
    <col min="16" max="16" width="28" style="4" hidden="1"/>
    <col min="17" max="16384" width="9.140625" style="4" hidden="1"/>
  </cols>
  <sheetData>
    <row r="1" spans="1:16" x14ac:dyDescent="0.25">
      <c r="A1" s="20"/>
      <c r="B1" s="21"/>
      <c r="C1" s="22"/>
      <c r="D1" s="22"/>
      <c r="E1" s="23"/>
      <c r="F1" s="21"/>
      <c r="G1" s="24"/>
    </row>
    <row r="2" spans="1:16" ht="24" customHeight="1" x14ac:dyDescent="0.3">
      <c r="A2" s="9"/>
      <c r="B2" s="32" t="s">
        <v>36</v>
      </c>
      <c r="C2" s="32"/>
      <c r="D2" s="32"/>
      <c r="E2" s="32"/>
      <c r="F2" s="32"/>
      <c r="G2" s="12"/>
    </row>
    <row r="3" spans="1:16" ht="24" customHeight="1" x14ac:dyDescent="0.3">
      <c r="A3" s="9"/>
      <c r="B3" s="32" t="s">
        <v>48</v>
      </c>
      <c r="C3" s="32"/>
      <c r="D3" s="32"/>
      <c r="E3" s="32"/>
      <c r="F3" s="32"/>
      <c r="G3" s="12"/>
    </row>
    <row r="4" spans="1:16" ht="24" customHeight="1" x14ac:dyDescent="0.25">
      <c r="A4" s="9"/>
      <c r="B4" s="29"/>
      <c r="C4" s="29"/>
      <c r="D4" s="29"/>
      <c r="E4" s="29"/>
      <c r="F4" s="29"/>
      <c r="G4" s="12"/>
    </row>
    <row r="5" spans="1:16" ht="24" customHeight="1" x14ac:dyDescent="0.25">
      <c r="A5" s="9"/>
      <c r="B5" s="18" t="s">
        <v>42</v>
      </c>
      <c r="C5" s="35"/>
      <c r="D5" s="35"/>
      <c r="E5" s="35"/>
      <c r="F5" s="35"/>
      <c r="G5" s="12"/>
    </row>
    <row r="6" spans="1:16" ht="24" customHeight="1" x14ac:dyDescent="0.25">
      <c r="A6" s="9"/>
      <c r="B6" s="18" t="s">
        <v>47</v>
      </c>
      <c r="C6" s="36"/>
      <c r="D6" s="36"/>
      <c r="E6" s="36"/>
      <c r="F6" s="36"/>
      <c r="G6" s="12"/>
    </row>
    <row r="7" spans="1:16" ht="24" customHeight="1" x14ac:dyDescent="0.25">
      <c r="A7" s="9"/>
      <c r="B7" s="4" t="s">
        <v>56</v>
      </c>
      <c r="C7" s="37"/>
      <c r="D7" s="36"/>
      <c r="E7" s="36"/>
      <c r="F7" s="36"/>
      <c r="G7" s="12"/>
    </row>
    <row r="8" spans="1:16" ht="24" customHeight="1" x14ac:dyDescent="0.25">
      <c r="A8" s="9"/>
      <c r="B8" s="4" t="s">
        <v>57</v>
      </c>
      <c r="C8" s="36"/>
      <c r="D8" s="36"/>
      <c r="E8" s="36"/>
      <c r="F8" s="36"/>
      <c r="G8" s="12"/>
    </row>
    <row r="9" spans="1:16" ht="24" customHeight="1" x14ac:dyDescent="0.25">
      <c r="A9" s="9"/>
      <c r="B9" s="18" t="s">
        <v>43</v>
      </c>
      <c r="C9" s="36"/>
      <c r="D9" s="36"/>
      <c r="E9" s="36"/>
      <c r="F9" s="36"/>
      <c r="G9" s="12"/>
    </row>
    <row r="10" spans="1:16" ht="24" customHeight="1" x14ac:dyDescent="0.25">
      <c r="A10" s="9"/>
      <c r="B10" s="18" t="s">
        <v>51</v>
      </c>
      <c r="C10" s="36"/>
      <c r="D10" s="36"/>
      <c r="E10" s="36"/>
      <c r="F10" s="36"/>
      <c r="G10" s="12"/>
    </row>
    <row r="11" spans="1:16" ht="24" customHeight="1" x14ac:dyDescent="0.25">
      <c r="A11" s="9"/>
      <c r="B11" s="18" t="s">
        <v>52</v>
      </c>
      <c r="C11" s="36"/>
      <c r="D11" s="36"/>
      <c r="E11" s="36"/>
      <c r="F11" s="36"/>
      <c r="G11" s="12"/>
    </row>
    <row r="12" spans="1:16" ht="24" customHeight="1" x14ac:dyDescent="0.25">
      <c r="A12" s="9"/>
      <c r="B12" s="18"/>
      <c r="C12" s="10"/>
      <c r="D12" s="10"/>
      <c r="E12" s="11"/>
      <c r="F12" s="18"/>
      <c r="G12" s="12"/>
    </row>
    <row r="13" spans="1:16" ht="24" customHeight="1" x14ac:dyDescent="0.25">
      <c r="A13" s="9"/>
      <c r="B13" s="28" t="s">
        <v>58</v>
      </c>
      <c r="C13" s="28"/>
      <c r="D13" s="28"/>
      <c r="E13" s="28"/>
      <c r="F13" s="27"/>
      <c r="G13" s="12"/>
      <c r="M13" s="4" t="s">
        <v>44</v>
      </c>
      <c r="N13" s="4" t="s">
        <v>2</v>
      </c>
      <c r="O13" s="4">
        <v>1</v>
      </c>
      <c r="P13" s="4" t="s">
        <v>35</v>
      </c>
    </row>
    <row r="14" spans="1:16" ht="24" customHeight="1" x14ac:dyDescent="0.25">
      <c r="A14" s="9"/>
      <c r="B14" s="28" t="s">
        <v>59</v>
      </c>
      <c r="C14" s="28"/>
      <c r="D14" s="28"/>
      <c r="E14" s="28"/>
      <c r="F14" s="26"/>
      <c r="G14" s="12"/>
      <c r="M14" s="4" t="s">
        <v>45</v>
      </c>
      <c r="N14" s="4" t="s">
        <v>3</v>
      </c>
      <c r="O14" s="4">
        <v>2</v>
      </c>
      <c r="P14" s="4" t="s">
        <v>26</v>
      </c>
    </row>
    <row r="15" spans="1:16" ht="24" customHeight="1" x14ac:dyDescent="0.25">
      <c r="A15" s="9"/>
      <c r="B15" s="28" t="s">
        <v>63</v>
      </c>
      <c r="C15" s="28"/>
      <c r="D15" s="28"/>
      <c r="E15" s="28"/>
      <c r="F15" s="26"/>
      <c r="G15" s="12"/>
      <c r="M15" s="4" t="s">
        <v>46</v>
      </c>
      <c r="O15" s="4">
        <v>3</v>
      </c>
      <c r="P15" s="4" t="s">
        <v>31</v>
      </c>
    </row>
    <row r="16" spans="1:16" ht="24" customHeight="1" x14ac:dyDescent="0.25">
      <c r="A16" s="9"/>
      <c r="B16" s="28" t="s">
        <v>64</v>
      </c>
      <c r="C16" s="28"/>
      <c r="D16" s="28"/>
      <c r="E16" s="28"/>
      <c r="F16" s="26"/>
      <c r="G16" s="12"/>
      <c r="M16" s="4" t="s">
        <v>61</v>
      </c>
      <c r="O16" s="4">
        <v>4</v>
      </c>
      <c r="P16" s="4" t="s">
        <v>20</v>
      </c>
    </row>
    <row r="17" spans="1:16" ht="24" customHeight="1" x14ac:dyDescent="0.25">
      <c r="A17" s="9"/>
      <c r="B17" s="28" t="s">
        <v>65</v>
      </c>
      <c r="C17" s="28"/>
      <c r="D17" s="28"/>
      <c r="E17" s="28"/>
      <c r="F17" s="26"/>
      <c r="G17" s="12"/>
      <c r="M17" s="4" t="s">
        <v>60</v>
      </c>
      <c r="O17" s="4">
        <v>5</v>
      </c>
      <c r="P17" s="4" t="s">
        <v>33</v>
      </c>
    </row>
    <row r="18" spans="1:16" ht="24" customHeight="1" x14ac:dyDescent="0.25">
      <c r="A18" s="9"/>
      <c r="B18" s="28" t="s">
        <v>66</v>
      </c>
      <c r="C18" s="28"/>
      <c r="D18" s="28"/>
      <c r="E18" s="28"/>
      <c r="F18" s="26"/>
      <c r="G18" s="12"/>
      <c r="M18" s="4" t="s">
        <v>62</v>
      </c>
      <c r="O18" s="4">
        <v>6</v>
      </c>
      <c r="P18" s="4" t="s">
        <v>23</v>
      </c>
    </row>
    <row r="19" spans="1:16" ht="24" customHeight="1" x14ac:dyDescent="0.25">
      <c r="A19" s="9"/>
      <c r="B19" s="28" t="s">
        <v>67</v>
      </c>
      <c r="C19" s="28"/>
      <c r="D19" s="28"/>
      <c r="E19" s="28"/>
      <c r="F19" s="26"/>
      <c r="G19" s="12"/>
      <c r="O19" s="4">
        <v>7</v>
      </c>
      <c r="P19" s="4" t="s">
        <v>32</v>
      </c>
    </row>
    <row r="20" spans="1:16" ht="24" customHeight="1" x14ac:dyDescent="0.25">
      <c r="A20" s="9"/>
      <c r="B20" s="18"/>
      <c r="C20" s="10"/>
      <c r="D20" s="10"/>
      <c r="E20" s="11"/>
      <c r="F20" s="19"/>
      <c r="G20" s="12"/>
      <c r="O20" s="4">
        <v>8</v>
      </c>
      <c r="P20" s="4" t="s">
        <v>28</v>
      </c>
    </row>
    <row r="21" spans="1:16" ht="24" customHeight="1" x14ac:dyDescent="0.25">
      <c r="A21" s="9"/>
      <c r="B21" s="18"/>
      <c r="C21" s="10"/>
      <c r="D21" s="10"/>
      <c r="E21" s="34" t="s">
        <v>37</v>
      </c>
      <c r="F21" s="34"/>
      <c r="G21" s="12"/>
      <c r="O21" s="4">
        <v>9</v>
      </c>
      <c r="P21" s="4" t="s">
        <v>27</v>
      </c>
    </row>
    <row r="22" spans="1:16" ht="24" customHeight="1" x14ac:dyDescent="0.25">
      <c r="A22" s="9"/>
      <c r="B22" s="18" t="s">
        <v>4</v>
      </c>
      <c r="C22" s="5" t="str">
        <f>IFERROR(+IF(F14=M13,IF(F13&gt;=50,F13,50)*4.5/1.15,+IF(F14=M14,IF(F13&gt;=50,F13,50)*6/1.15,+IF(F14=M16,IF(F13&gt;=50,F13,50)*6.5/1.15,+IF(F14=M15,IF(F13&gt;=50,F13,50)*7.5/1.15,+IF(F14=M17,IF(F13&gt;=50,F13,50)*7/1.15,+IF(F14=M14,IF(F13&gt;=50,F13,50)*7.5/1.15, +IF(F14=M18,IF(F13&gt;=50,F13,50)*7.5/1.15,"Need Input Above"))))))),"Need Answer")</f>
        <v>Need Input Above</v>
      </c>
      <c r="D22" s="5"/>
      <c r="E22" s="33" t="s">
        <v>38</v>
      </c>
      <c r="F22" s="33"/>
      <c r="G22" s="12"/>
      <c r="P22" s="4" t="s">
        <v>30</v>
      </c>
    </row>
    <row r="23" spans="1:16" ht="24" customHeight="1" x14ac:dyDescent="0.25">
      <c r="A23" s="9"/>
      <c r="B23" s="18" t="s">
        <v>5</v>
      </c>
      <c r="C23" s="5">
        <f>IF(F16&lt;=15,0,(F16*0.55)+(F16/60*25)*2)</f>
        <v>0</v>
      </c>
      <c r="D23" s="5"/>
      <c r="E23" s="33" t="s">
        <v>39</v>
      </c>
      <c r="F23" s="33"/>
      <c r="G23" s="12"/>
      <c r="P23" s="4" t="s">
        <v>25</v>
      </c>
    </row>
    <row r="24" spans="1:16" ht="24" customHeight="1" x14ac:dyDescent="0.25">
      <c r="A24" s="9"/>
      <c r="B24" s="18" t="s">
        <v>54</v>
      </c>
      <c r="C24" s="5" t="str">
        <f>+IF(F15="no",50,+IF(F15="yes",0,"Need Input Above"))</f>
        <v>Need Input Above</v>
      </c>
      <c r="D24" s="5"/>
      <c r="E24" s="13" t="s">
        <v>11</v>
      </c>
      <c r="F24" s="6"/>
      <c r="G24" s="12"/>
      <c r="P24" s="4" t="s">
        <v>34</v>
      </c>
    </row>
    <row r="25" spans="1:16" ht="24" customHeight="1" x14ac:dyDescent="0.25">
      <c r="A25" s="9"/>
      <c r="B25" s="18" t="s">
        <v>1</v>
      </c>
      <c r="C25" s="5">
        <f>IFERROR(+IF(F13/F17&gt;50,0,F17-ROUNDDOWN(F13/50,0))*50,0)</f>
        <v>0</v>
      </c>
      <c r="D25" s="5"/>
      <c r="E25" s="13" t="s">
        <v>12</v>
      </c>
      <c r="F25" s="7"/>
      <c r="G25" s="12"/>
      <c r="P25" s="4" t="s">
        <v>41</v>
      </c>
    </row>
    <row r="26" spans="1:16" ht="24" customHeight="1" x14ac:dyDescent="0.25">
      <c r="A26" s="9"/>
      <c r="B26" s="18" t="s">
        <v>6</v>
      </c>
      <c r="C26" s="5">
        <f>+IF(F18="Yes",25*F17,0)</f>
        <v>0</v>
      </c>
      <c r="D26" s="5"/>
      <c r="E26" s="13" t="s">
        <v>13</v>
      </c>
      <c r="F26" s="7"/>
      <c r="G26" s="12"/>
      <c r="P26" s="4" t="s">
        <v>21</v>
      </c>
    </row>
    <row r="27" spans="1:16" ht="24" customHeight="1" x14ac:dyDescent="0.25">
      <c r="A27" s="9"/>
      <c r="B27" s="18" t="s">
        <v>53</v>
      </c>
      <c r="C27" s="5">
        <v>100</v>
      </c>
      <c r="D27" s="5"/>
      <c r="E27" s="13" t="s">
        <v>14</v>
      </c>
      <c r="F27" s="7"/>
      <c r="G27" s="12"/>
      <c r="P27" s="4" t="s">
        <v>40</v>
      </c>
    </row>
    <row r="28" spans="1:16" ht="24" customHeight="1" x14ac:dyDescent="0.25">
      <c r="A28" s="9"/>
      <c r="B28" s="18" t="s">
        <v>10</v>
      </c>
      <c r="C28" s="5">
        <f>IFERROR(+IF(F13/F19&gt;=25,0, (F19-(ROUNDDOWN(F13/25,0)))*25),0)</f>
        <v>0</v>
      </c>
      <c r="D28" s="5"/>
      <c r="E28" s="13" t="s">
        <v>15</v>
      </c>
      <c r="F28" s="7"/>
      <c r="G28" s="12"/>
      <c r="P28" s="4" t="s">
        <v>24</v>
      </c>
    </row>
    <row r="29" spans="1:16" ht="24" customHeight="1" thickBot="1" x14ac:dyDescent="0.3">
      <c r="A29" s="9"/>
      <c r="B29" s="18" t="s">
        <v>7</v>
      </c>
      <c r="C29" s="3">
        <f>SUM(C22:C28)</f>
        <v>100</v>
      </c>
      <c r="D29" s="5"/>
      <c r="E29" s="13" t="s">
        <v>16</v>
      </c>
      <c r="F29" s="7"/>
      <c r="G29" s="12"/>
      <c r="P29" s="4" t="s">
        <v>29</v>
      </c>
    </row>
    <row r="30" spans="1:16" ht="24" customHeight="1" thickBot="1" x14ac:dyDescent="0.3">
      <c r="A30" s="9"/>
      <c r="B30" s="18" t="s">
        <v>8</v>
      </c>
      <c r="C30" s="2">
        <f>+C29*0.15</f>
        <v>15</v>
      </c>
      <c r="D30" s="5"/>
      <c r="E30" s="13" t="s">
        <v>17</v>
      </c>
      <c r="F30" s="7"/>
      <c r="G30" s="12"/>
      <c r="P30" s="4" t="s">
        <v>22</v>
      </c>
    </row>
    <row r="31" spans="1:16" ht="24" customHeight="1" thickTop="1" x14ac:dyDescent="0.25">
      <c r="A31" s="9"/>
      <c r="B31" s="18" t="s">
        <v>9</v>
      </c>
      <c r="C31" s="5">
        <f>+C29+C30</f>
        <v>115</v>
      </c>
      <c r="D31" s="10"/>
      <c r="E31" s="13" t="s">
        <v>18</v>
      </c>
      <c r="F31" s="7"/>
      <c r="G31" s="12"/>
      <c r="P31" s="4" t="s">
        <v>49</v>
      </c>
    </row>
    <row r="32" spans="1:16" ht="24" customHeight="1" x14ac:dyDescent="0.25">
      <c r="A32" s="9"/>
      <c r="B32" s="18"/>
      <c r="C32" s="10"/>
      <c r="D32" s="10"/>
      <c r="E32" s="13" t="s">
        <v>19</v>
      </c>
      <c r="F32" s="7"/>
      <c r="G32" s="12"/>
    </row>
    <row r="33" spans="1:7" ht="24" customHeight="1" x14ac:dyDescent="0.25">
      <c r="A33" s="9"/>
      <c r="B33" s="18"/>
      <c r="C33" s="10"/>
      <c r="D33" s="10"/>
      <c r="E33" s="11"/>
      <c r="F33" s="18"/>
      <c r="G33" s="12"/>
    </row>
    <row r="34" spans="1:7" ht="24" customHeight="1" x14ac:dyDescent="0.25">
      <c r="A34" s="9"/>
      <c r="B34" s="29" t="s">
        <v>50</v>
      </c>
      <c r="C34" s="29"/>
      <c r="D34" s="29"/>
      <c r="E34" s="29"/>
      <c r="F34" s="29"/>
      <c r="G34" s="12"/>
    </row>
    <row r="35" spans="1:7" ht="24" customHeight="1" x14ac:dyDescent="0.25">
      <c r="A35" s="9"/>
      <c r="B35" s="29" t="s">
        <v>55</v>
      </c>
      <c r="C35" s="29"/>
      <c r="D35" s="29"/>
      <c r="E35" s="29"/>
      <c r="F35" s="29"/>
      <c r="G35" s="12"/>
    </row>
    <row r="36" spans="1:7" ht="24" customHeight="1" x14ac:dyDescent="0.25">
      <c r="A36" s="9"/>
      <c r="B36" s="18"/>
      <c r="C36" s="10"/>
      <c r="D36" s="10"/>
      <c r="E36" s="30"/>
      <c r="F36" s="30"/>
      <c r="G36" s="12"/>
    </row>
    <row r="37" spans="1:7" ht="24" customHeight="1" x14ac:dyDescent="0.25">
      <c r="A37" s="9"/>
      <c r="B37" s="18" t="s">
        <v>0</v>
      </c>
      <c r="C37" s="8"/>
      <c r="D37" s="10" t="s">
        <v>68</v>
      </c>
      <c r="E37" s="31"/>
      <c r="F37" s="31"/>
      <c r="G37" s="12"/>
    </row>
    <row r="38" spans="1:7" x14ac:dyDescent="0.25">
      <c r="A38" s="9"/>
      <c r="B38" s="18"/>
      <c r="C38" s="10"/>
      <c r="D38" s="10"/>
      <c r="E38" s="11"/>
      <c r="F38" s="18"/>
      <c r="G38" s="12"/>
    </row>
    <row r="39" spans="1:7" ht="15.75" thickBot="1" x14ac:dyDescent="0.3">
      <c r="A39" s="14"/>
      <c r="B39" s="25"/>
      <c r="C39" s="15"/>
      <c r="D39" s="15"/>
      <c r="E39" s="16"/>
      <c r="F39" s="25"/>
      <c r="G39" s="17"/>
    </row>
  </sheetData>
  <sheetProtection algorithmName="SHA-512" hashValue="dFxC8pe0EUmoNPm5KMd15NMwFzJniGBy7qAl6Bl+38ug1qAKNGHQo0FskAPnx3NDaApFUAuFNzVbXmQESrqecg==" saltValue="pGKvS8dgQA7NwyYMEc6YLg==" spinCount="100000" sheet="1" objects="1" scenarios="1"/>
  <sortState xmlns:xlrd2="http://schemas.microsoft.com/office/spreadsheetml/2017/richdata2" ref="P13:P30">
    <sortCondition ref="P13:P30"/>
  </sortState>
  <mergeCells count="23">
    <mergeCell ref="B35:F35"/>
    <mergeCell ref="B34:F34"/>
    <mergeCell ref="E36:F37"/>
    <mergeCell ref="B2:F2"/>
    <mergeCell ref="B3:F3"/>
    <mergeCell ref="B4:F4"/>
    <mergeCell ref="E23:F23"/>
    <mergeCell ref="C8:F8"/>
    <mergeCell ref="C9:F9"/>
    <mergeCell ref="C5:F5"/>
    <mergeCell ref="B13:E13"/>
    <mergeCell ref="B14:E14"/>
    <mergeCell ref="B15:E15"/>
    <mergeCell ref="B16:E16"/>
    <mergeCell ref="E21:F21"/>
    <mergeCell ref="E22:F22"/>
    <mergeCell ref="C6:F6"/>
    <mergeCell ref="C7:F7"/>
    <mergeCell ref="B17:E17"/>
    <mergeCell ref="B18:E18"/>
    <mergeCell ref="B19:E19"/>
    <mergeCell ref="C10:F10"/>
    <mergeCell ref="C11:F11"/>
  </mergeCells>
  <conditionalFormatting sqref="F31">
    <cfRule type="expression" dxfId="13" priority="14">
      <formula>$F$19&lt;8</formula>
    </cfRule>
  </conditionalFormatting>
  <conditionalFormatting sqref="F32">
    <cfRule type="expression" dxfId="12" priority="15">
      <formula>$F$19&lt;9</formula>
    </cfRule>
    <cfRule type="expression" dxfId="11" priority="16">
      <formula>$F$19&lt;2</formula>
    </cfRule>
  </conditionalFormatting>
  <conditionalFormatting sqref="F26">
    <cfRule type="expression" dxfId="10" priority="9">
      <formula>$F$19&lt;3</formula>
    </cfRule>
  </conditionalFormatting>
  <conditionalFormatting sqref="F27">
    <cfRule type="expression" dxfId="9" priority="10">
      <formula>$F$19&lt;4</formula>
    </cfRule>
  </conditionalFormatting>
  <conditionalFormatting sqref="F28">
    <cfRule type="expression" dxfId="8" priority="11">
      <formula>$F$19&lt;5</formula>
    </cfRule>
  </conditionalFormatting>
  <conditionalFormatting sqref="F29">
    <cfRule type="expression" dxfId="7" priority="12">
      <formula>$F$19&lt;6</formula>
    </cfRule>
  </conditionalFormatting>
  <conditionalFormatting sqref="F30">
    <cfRule type="expression" dxfId="6" priority="13">
      <formula>$F$19&lt;7</formula>
    </cfRule>
  </conditionalFormatting>
  <conditionalFormatting sqref="F19">
    <cfRule type="expression" dxfId="5" priority="7">
      <formula>$F$14=$M$16</formula>
    </cfRule>
    <cfRule type="expression" dxfId="4" priority="6">
      <formula>$F$14=$M$17</formula>
    </cfRule>
    <cfRule type="expression" dxfId="3" priority="5">
      <formula>$F$14=$M$18</formula>
    </cfRule>
  </conditionalFormatting>
  <conditionalFormatting sqref="F24:F32">
    <cfRule type="expression" dxfId="2" priority="3">
      <formula>$F$14=$M$16</formula>
    </cfRule>
    <cfRule type="expression" dxfId="1" priority="1">
      <formula>$F$14=$M$18</formula>
    </cfRule>
    <cfRule type="expression" dxfId="0" priority="2">
      <formula>$F$14=$M$17</formula>
    </cfRule>
  </conditionalFormatting>
  <dataValidations count="5">
    <dataValidation type="list" allowBlank="1" showInputMessage="1" showErrorMessage="1" sqref="F18 F15" xr:uid="{B15CBBCD-D695-4E32-9DBE-8F9B2950F9F6}">
      <formula1>$N$13:$N$14</formula1>
    </dataValidation>
    <dataValidation type="list" allowBlank="1" showInputMessage="1" showErrorMessage="1" sqref="F17" xr:uid="{3F3D0162-3FA0-4D56-92B5-4FB29AB0D8A6}">
      <formula1>$O$13:$O$17</formula1>
    </dataValidation>
    <dataValidation type="list" allowBlank="1" showInputMessage="1" showErrorMessage="1" sqref="F19" xr:uid="{E9303A51-D75E-459C-9D6A-A9A9C27AA362}">
      <formula1>$O$13:$O$21</formula1>
    </dataValidation>
    <dataValidation type="list" allowBlank="1" showInputMessage="1" showErrorMessage="1" sqref="F24:F32" xr:uid="{54A6C595-D070-4E99-AFFF-90CB55DA25B5}">
      <formula1>$P$13:$P$34</formula1>
    </dataValidation>
    <dataValidation type="list" allowBlank="1" showInputMessage="1" showErrorMessage="1" sqref="F14" xr:uid="{A5203B59-41EB-4334-B651-4760BD448E4A}">
      <formula1>$M$13:$M$18</formula1>
    </dataValidation>
  </dataValidations>
  <pageMargins left="0.7" right="0.7" top="0.75" bottom="0.75" header="0.3" footer="0.3"/>
  <pageSetup scale="6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Sarah Meister</cp:lastModifiedBy>
  <cp:lastPrinted>2020-02-08T18:04:50Z</cp:lastPrinted>
  <dcterms:created xsi:type="dcterms:W3CDTF">2020-01-23T17:21:17Z</dcterms:created>
  <dcterms:modified xsi:type="dcterms:W3CDTF">2020-03-19T16:33:21Z</dcterms:modified>
</cp:coreProperties>
</file>